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eter\Dropbox\DocMan\OfficeDocs\Excel\"/>
    </mc:Choice>
  </mc:AlternateContent>
  <bookViews>
    <workbookView xWindow="0" yWindow="0" windowWidth="25200" windowHeight="11160" activeTab="1"/>
  </bookViews>
  <sheets>
    <sheet name="PdM Matrix" sheetId="1" r:id="rId1"/>
    <sheet name="PdM Matrix Pump" sheetId="4" r:id="rId2"/>
    <sheet name="Pump Priority Matrix" sheetId="5" r:id="rId3"/>
    <sheet name="Additional Info" sheetId="3" r:id="rId4"/>
  </sheets>
  <definedNames>
    <definedName name="_xlnm._FilterDatabase" localSheetId="0" hidden="1">'PdM Matrix'!$A$6:$Q$26</definedName>
    <definedName name="_xlnm._FilterDatabase" localSheetId="1" hidden="1">'PdM Matrix Pump'!$A$7:$Q$27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4" l="1"/>
  <c r="R10" i="4"/>
  <c r="R11" i="4"/>
  <c r="R12" i="4"/>
  <c r="R8" i="4"/>
  <c r="D29" i="4"/>
  <c r="E8" i="4" s="1"/>
  <c r="G8" i="4"/>
  <c r="G11" i="4"/>
  <c r="G12" i="4"/>
  <c r="G10" i="4"/>
  <c r="G9" i="4"/>
  <c r="H9" i="4" s="1"/>
  <c r="H12" i="4" l="1"/>
  <c r="H8" i="4"/>
  <c r="H10" i="4"/>
  <c r="E9" i="4"/>
  <c r="E11" i="4"/>
  <c r="E10" i="4"/>
  <c r="H11" i="4"/>
  <c r="G29" i="4"/>
  <c r="E12" i="4"/>
  <c r="G22" i="1"/>
  <c r="G19" i="1"/>
  <c r="G16" i="1"/>
  <c r="G8" i="1" l="1"/>
  <c r="G9" i="1"/>
  <c r="G10" i="1"/>
  <c r="G11" i="1"/>
  <c r="G12" i="1"/>
  <c r="G13" i="1"/>
  <c r="G14" i="1"/>
  <c r="G15" i="1"/>
  <c r="G18" i="1"/>
  <c r="G17" i="1"/>
  <c r="G20" i="1"/>
  <c r="G21" i="1"/>
  <c r="G23" i="1"/>
  <c r="G24" i="1"/>
  <c r="G25" i="1"/>
  <c r="G26" i="1"/>
  <c r="G7" i="1"/>
  <c r="D28" i="1"/>
  <c r="E14" i="1" s="1"/>
  <c r="G28" i="1" l="1"/>
  <c r="H24" i="1" s="1"/>
  <c r="E10" i="1"/>
  <c r="H17" i="1"/>
  <c r="H13" i="1"/>
  <c r="H9" i="1"/>
  <c r="H16" i="1"/>
  <c r="E25" i="1"/>
  <c r="H7" i="1"/>
  <c r="H23" i="1"/>
  <c r="H18" i="1"/>
  <c r="H12" i="1"/>
  <c r="H8" i="1"/>
  <c r="E20" i="1"/>
  <c r="H26" i="1"/>
  <c r="H21" i="1"/>
  <c r="H15" i="1"/>
  <c r="H11" i="1"/>
  <c r="H22" i="1"/>
  <c r="H25" i="1"/>
  <c r="H20" i="1"/>
  <c r="H14" i="1"/>
  <c r="H10" i="1"/>
  <c r="H19" i="1"/>
  <c r="E7" i="1"/>
  <c r="E22" i="1"/>
  <c r="E16" i="1"/>
  <c r="E19" i="1"/>
  <c r="E23" i="1"/>
  <c r="E18" i="1"/>
  <c r="E12" i="1"/>
  <c r="E8" i="1"/>
  <c r="E24" i="1"/>
  <c r="E17" i="1"/>
  <c r="E13" i="1"/>
  <c r="E9" i="1"/>
  <c r="E26" i="1"/>
  <c r="E21" i="1"/>
  <c r="E15" i="1"/>
  <c r="E11" i="1"/>
</calcChain>
</file>

<file path=xl/comments1.xml><?xml version="1.0" encoding="utf-8"?>
<comments xmlns="http://schemas.openxmlformats.org/spreadsheetml/2006/main">
  <authors>
    <author>Pieter van Schalkwyk</author>
  </authors>
  <commentList>
    <comment ref="M7" authorId="0" shapeId="0">
      <text>
        <r>
          <rPr>
            <sz val="9"/>
            <color indexed="81"/>
            <rFont val="Tahoma"/>
            <family val="2"/>
          </rPr>
          <t xml:space="preserve">E: Existing Data Source - score 5-9
F: Future Data Source - score 1-5
</t>
        </r>
      </text>
    </comment>
  </commentList>
</comments>
</file>

<file path=xl/sharedStrings.xml><?xml version="1.0" encoding="utf-8"?>
<sst xmlns="http://schemas.openxmlformats.org/spreadsheetml/2006/main" count="104" uniqueCount="69">
  <si>
    <t>No</t>
  </si>
  <si>
    <t>Process</t>
  </si>
  <si>
    <t>Component Failure Mode</t>
  </si>
  <si>
    <t># Occurences</t>
  </si>
  <si>
    <t>%</t>
  </si>
  <si>
    <t>Potential Cause</t>
  </si>
  <si>
    <t>Existing Detection Capabilities</t>
  </si>
  <si>
    <t>Potential Detection Capabilities</t>
  </si>
  <si>
    <t>Data source/store</t>
  </si>
  <si>
    <t>Predictive Mode</t>
  </si>
  <si>
    <t>Predictive Maintenance Failure Mode Matrix</t>
  </si>
  <si>
    <t>Equipment/Asset Description</t>
  </si>
  <si>
    <t>Potential Model Type</t>
  </si>
  <si>
    <t>Impact Score</t>
  </si>
  <si>
    <t>Readiness Score</t>
  </si>
  <si>
    <t>Actions/Comments</t>
  </si>
  <si>
    <t>Totals</t>
  </si>
  <si>
    <t>Effect/ Impact $</t>
  </si>
  <si>
    <t>Safety Impact</t>
  </si>
  <si>
    <t>Failure Mechanism</t>
  </si>
  <si>
    <t>Failure Mode 1</t>
  </si>
  <si>
    <t>Failure Mode 2</t>
  </si>
  <si>
    <t>Failure Mode 3</t>
  </si>
  <si>
    <t>Failure Mode 4</t>
  </si>
  <si>
    <t>Failure Mode 5</t>
  </si>
  <si>
    <t>Failure Mode 6</t>
  </si>
  <si>
    <t>Failure Mode 7</t>
  </si>
  <si>
    <t>Failure Mode 8</t>
  </si>
  <si>
    <t>Failure Mode 9</t>
  </si>
  <si>
    <t>Failure Mode 10</t>
  </si>
  <si>
    <t>Failure Mode 11</t>
  </si>
  <si>
    <t>Failure Mode 12</t>
  </si>
  <si>
    <t>Failure Mode 13</t>
  </si>
  <si>
    <t>Failure Mode 14</t>
  </si>
  <si>
    <t>Failure Mode 15</t>
  </si>
  <si>
    <t>Failure Mode 16</t>
  </si>
  <si>
    <t>Failure Mode 17</t>
  </si>
  <si>
    <t>Cumm $ Impact</t>
  </si>
  <si>
    <t>Failure Mode 18</t>
  </si>
  <si>
    <t>Failure Mode 19</t>
  </si>
  <si>
    <t>Failure Mode 20</t>
  </si>
  <si>
    <t>$ Impact Rank</t>
  </si>
  <si>
    <t>Function</t>
  </si>
  <si>
    <t>Industrial Water Supply</t>
  </si>
  <si>
    <t>Cooling Tower Pump</t>
  </si>
  <si>
    <t>Date</t>
  </si>
  <si>
    <t>Done By</t>
  </si>
  <si>
    <t>Rev</t>
  </si>
  <si>
    <r>
      <t>Water greater than 75</t>
    </r>
    <r>
      <rPr>
        <sz val="11"/>
        <color theme="1"/>
        <rFont val="Calibri"/>
        <family val="2"/>
      </rPr>
      <t>°</t>
    </r>
    <r>
      <rPr>
        <sz val="11"/>
        <color theme="1"/>
        <rFont val="Arial Narrow"/>
        <family val="2"/>
      </rPr>
      <t>F</t>
    </r>
  </si>
  <si>
    <r>
      <t>Provide temperature control to room (75</t>
    </r>
    <r>
      <rPr>
        <sz val="11"/>
        <color theme="1"/>
        <rFont val="Calibri"/>
        <family val="2"/>
      </rPr>
      <t>°</t>
    </r>
    <r>
      <rPr>
        <sz val="11"/>
        <color theme="1"/>
        <rFont val="Arial Narrow"/>
        <family val="2"/>
      </rPr>
      <t>F &amp; 1000GPM)</t>
    </r>
  </si>
  <si>
    <t>Pump degraded, fan not starting</t>
  </si>
  <si>
    <r>
      <t>Water less than 75</t>
    </r>
    <r>
      <rPr>
        <sz val="11"/>
        <color theme="1"/>
        <rFont val="Calibri"/>
        <family val="2"/>
      </rPr>
      <t>°</t>
    </r>
    <r>
      <rPr>
        <sz val="11"/>
        <color theme="1"/>
        <rFont val="Arial Narrow"/>
        <family val="2"/>
      </rPr>
      <t>F</t>
    </r>
  </si>
  <si>
    <t>Fan will not turn off</t>
  </si>
  <si>
    <t>Less than 1000 GPM</t>
  </si>
  <si>
    <t>Worn Impeller</t>
  </si>
  <si>
    <t>No Water</t>
  </si>
  <si>
    <t>Broken Pipe</t>
  </si>
  <si>
    <t>Pump failure</t>
  </si>
  <si>
    <t>Inlet/Outlet Pressure</t>
  </si>
  <si>
    <t>None</t>
  </si>
  <si>
    <t>Flowmeter</t>
  </si>
  <si>
    <t>Temp sensor</t>
  </si>
  <si>
    <t>RUL</t>
  </si>
  <si>
    <t>Failure</t>
  </si>
  <si>
    <t>N/A</t>
  </si>
  <si>
    <t>Historian - E</t>
  </si>
  <si>
    <t>Historian - F</t>
  </si>
  <si>
    <t>Heat</t>
  </si>
  <si>
    <t>Example of a Priority Matrix for a Cooling Tower Pump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</si>
</sst>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24"/>
      <color theme="1" tint="0.499984740745262"/>
      <name val="Arial Narrow"/>
      <family val="2"/>
    </font>
    <font>
      <sz val="11"/>
      <color theme="1"/>
      <name val="Calibri"/>
      <family val="2"/>
    </font>
    <font>
      <sz val="9"/>
      <color indexed="81"/>
      <name val="Tahoma"/>
      <family val="2"/>
    </font>
    <font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0" fontId="2" fillId="0" borderId="0" xfId="2" applyNumberFormat="1" applyFont="1"/>
    <xf numFmtId="0" fontId="2" fillId="0" borderId="0" xfId="0" applyFont="1" applyFill="1"/>
    <xf numFmtId="0" fontId="4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/>
    <xf numFmtId="164" fontId="2" fillId="0" borderId="0" xfId="1" applyNumberFormat="1" applyFont="1"/>
    <xf numFmtId="164" fontId="3" fillId="2" borderId="0" xfId="0" applyNumberFormat="1" applyFont="1" applyFill="1"/>
    <xf numFmtId="2" fontId="2" fillId="0" borderId="0" xfId="0" applyNumberFormat="1" applyFont="1"/>
    <xf numFmtId="0" fontId="8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Cooling Tower</a:t>
            </a:r>
            <a:r>
              <a:rPr lang="en-US" baseline="0"/>
              <a:t> Pump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xVal>
            <c:numRef>
              <c:f>'PdM Matrix Pump'!$P$8:$P$12</c:f>
              <c:numCache>
                <c:formatCode>General</c:formatCode>
                <c:ptCount val="5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</c:numCache>
            </c:numRef>
          </c:xVal>
          <c:yVal>
            <c:numRef>
              <c:f>'PdM Matrix Pump'!$Q$8:$Q$12</c:f>
              <c:numCache>
                <c:formatCode>General</c:formatCode>
                <c:ptCount val="5"/>
                <c:pt idx="0">
                  <c:v>8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  <c:pt idx="4">
                  <c:v>3</c:v>
                </c:pt>
              </c:numCache>
            </c:numRef>
          </c:yVal>
          <c:bubbleSize>
            <c:numRef>
              <c:f>'PdM Matrix Pump'!$R$8:$R$12</c:f>
              <c:numCache>
                <c:formatCode>0.00</c:formatCode>
                <c:ptCount val="5"/>
                <c:pt idx="0">
                  <c:v>4.8832271762208066</c:v>
                </c:pt>
                <c:pt idx="1">
                  <c:v>2.7176220806794054</c:v>
                </c:pt>
                <c:pt idx="2">
                  <c:v>1.6985138004246283</c:v>
                </c:pt>
                <c:pt idx="3">
                  <c:v>0.63694267515923564</c:v>
                </c:pt>
                <c:pt idx="4">
                  <c:v>6.3694267515923567E-2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2516-4293-9A8B-685B9F66D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424274768"/>
        <c:axId val="424275424"/>
      </c:bubbleChart>
      <c:valAx>
        <c:axId val="424274768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Business</a:t>
                </a:r>
                <a:r>
                  <a:rPr lang="en-US" baseline="0"/>
                  <a:t> Impact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75424"/>
        <c:crosses val="autoZero"/>
        <c:crossBetween val="midCat"/>
      </c:valAx>
      <c:valAx>
        <c:axId val="42427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Readiness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74768"/>
        <c:crosses val="autoZero"/>
        <c:crossBetween val="midCat"/>
      </c:valAx>
      <c:spPr>
        <a:noFill/>
        <a:ln>
          <a:solidFill>
            <a:schemeClr val="accent1">
              <a:shade val="50000"/>
              <a:alpha val="27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76201</xdr:rowOff>
    </xdr:from>
    <xdr:to>
      <xdr:col>1</xdr:col>
      <xdr:colOff>904875</xdr:colOff>
      <xdr:row>0</xdr:row>
      <xdr:rowOff>385537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76201"/>
          <a:ext cx="885825" cy="309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76201</xdr:rowOff>
    </xdr:from>
    <xdr:to>
      <xdr:col>1</xdr:col>
      <xdr:colOff>904875</xdr:colOff>
      <xdr:row>0</xdr:row>
      <xdr:rowOff>385537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76201"/>
          <a:ext cx="885825" cy="309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5</xdr:row>
      <xdr:rowOff>9525</xdr:rowOff>
    </xdr:from>
    <xdr:to>
      <xdr:col>13</xdr:col>
      <xdr:colOff>123825</xdr:colOff>
      <xdr:row>25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133350</xdr:colOff>
      <xdr:row>7</xdr:row>
      <xdr:rowOff>133350</xdr:rowOff>
    </xdr:from>
    <xdr:to>
      <xdr:col>7</xdr:col>
      <xdr:colOff>578827</xdr:colOff>
      <xdr:row>14</xdr:row>
      <xdr:rowOff>168519</xdr:rowOff>
    </xdr:to>
    <xdr:sp macro="" textlink="">
      <xdr:nvSpPr>
        <xdr:cNvPr id="5" name="Rectangle 4"/>
        <xdr:cNvSpPr/>
      </xdr:nvSpPr>
      <xdr:spPr>
        <a:xfrm>
          <a:off x="1957754" y="1466850"/>
          <a:ext cx="2878015" cy="1368669"/>
        </a:xfrm>
        <a:prstGeom prst="rect">
          <a:avLst/>
        </a:prstGeom>
        <a:solidFill>
          <a:schemeClr val="bg1">
            <a:lumMod val="75000"/>
            <a:alpha val="2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tx1">
                  <a:lumMod val="50000"/>
                  <a:lumOff val="50000"/>
                </a:schemeClr>
              </a:solidFill>
            </a:rPr>
            <a:t>Nice to have</a:t>
          </a:r>
        </a:p>
      </xdr:txBody>
    </xdr:sp>
    <xdr:clientData/>
  </xdr:twoCellAnchor>
  <xdr:twoCellAnchor>
    <xdr:from>
      <xdr:col>3</xdr:col>
      <xdr:colOff>132618</xdr:colOff>
      <xdr:row>15</xdr:row>
      <xdr:rowOff>44696</xdr:rowOff>
    </xdr:from>
    <xdr:to>
      <xdr:col>7</xdr:col>
      <xdr:colOff>578828</xdr:colOff>
      <xdr:row>22</xdr:row>
      <xdr:rowOff>87924</xdr:rowOff>
    </xdr:to>
    <xdr:sp macro="" textlink="">
      <xdr:nvSpPr>
        <xdr:cNvPr id="6" name="Rectangle 5"/>
        <xdr:cNvSpPr/>
      </xdr:nvSpPr>
      <xdr:spPr>
        <a:xfrm>
          <a:off x="1957022" y="2902196"/>
          <a:ext cx="2878748" cy="1376728"/>
        </a:xfrm>
        <a:prstGeom prst="rect">
          <a:avLst/>
        </a:prstGeom>
        <a:solidFill>
          <a:srgbClr val="FF0000">
            <a:alpha val="2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tx1">
                  <a:lumMod val="50000"/>
                  <a:lumOff val="50000"/>
                </a:schemeClr>
              </a:solidFill>
            </a:rPr>
            <a:t>Discard (Don't</a:t>
          </a:r>
          <a:r>
            <a:rPr lang="en-US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bother)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8</xdr:col>
      <xdr:colOff>51288</xdr:colOff>
      <xdr:row>7</xdr:row>
      <xdr:rowOff>133350</xdr:rowOff>
    </xdr:from>
    <xdr:to>
      <xdr:col>12</xdr:col>
      <xdr:colOff>495300</xdr:colOff>
      <xdr:row>14</xdr:row>
      <xdr:rowOff>153865</xdr:rowOff>
    </xdr:to>
    <xdr:sp macro="" textlink="">
      <xdr:nvSpPr>
        <xdr:cNvPr id="7" name="Rectangle 6"/>
        <xdr:cNvSpPr/>
      </xdr:nvSpPr>
      <xdr:spPr>
        <a:xfrm>
          <a:off x="4916365" y="1466850"/>
          <a:ext cx="2876550" cy="1354015"/>
        </a:xfrm>
        <a:prstGeom prst="rect">
          <a:avLst/>
        </a:prstGeom>
        <a:solidFill>
          <a:schemeClr val="accent6">
            <a:alpha val="2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tx1">
                  <a:lumMod val="50000"/>
                  <a:lumOff val="50000"/>
                </a:schemeClr>
              </a:solidFill>
            </a:rPr>
            <a:t>Do Now</a:t>
          </a:r>
        </a:p>
      </xdr:txBody>
    </xdr:sp>
    <xdr:clientData/>
  </xdr:twoCellAnchor>
  <xdr:twoCellAnchor>
    <xdr:from>
      <xdr:col>8</xdr:col>
      <xdr:colOff>51288</xdr:colOff>
      <xdr:row>15</xdr:row>
      <xdr:rowOff>52022</xdr:rowOff>
    </xdr:from>
    <xdr:to>
      <xdr:col>12</xdr:col>
      <xdr:colOff>490903</xdr:colOff>
      <xdr:row>22</xdr:row>
      <xdr:rowOff>73270</xdr:rowOff>
    </xdr:to>
    <xdr:sp macro="" textlink="">
      <xdr:nvSpPr>
        <xdr:cNvPr id="8" name="Rectangle 7"/>
        <xdr:cNvSpPr/>
      </xdr:nvSpPr>
      <xdr:spPr>
        <a:xfrm>
          <a:off x="4916365" y="2909522"/>
          <a:ext cx="2872153" cy="1354748"/>
        </a:xfrm>
        <a:prstGeom prst="rect">
          <a:avLst/>
        </a:prstGeom>
        <a:solidFill>
          <a:schemeClr val="accent6">
            <a:lumMod val="40000"/>
            <a:lumOff val="60000"/>
            <a:alpha val="2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tx1">
                  <a:lumMod val="50000"/>
                  <a:lumOff val="50000"/>
                </a:schemeClr>
              </a:solidFill>
            </a:rPr>
            <a:t>Plan IoT Implementation</a:t>
          </a:r>
        </a:p>
      </xdr:txBody>
    </xdr:sp>
    <xdr:clientData/>
  </xdr:twoCellAnchor>
  <xdr:oneCellAnchor>
    <xdr:from>
      <xdr:col>11</xdr:col>
      <xdr:colOff>428624</xdr:colOff>
      <xdr:row>9</xdr:row>
      <xdr:rowOff>142875</xdr:rowOff>
    </xdr:from>
    <xdr:ext cx="333375" cy="264560"/>
    <xdr:sp macro="" textlink="">
      <xdr:nvSpPr>
        <xdr:cNvPr id="9" name="TextBox 8"/>
        <xdr:cNvSpPr txBox="1"/>
      </xdr:nvSpPr>
      <xdr:spPr>
        <a:xfrm>
          <a:off x="7134224" y="1857375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5</a:t>
          </a:r>
        </a:p>
      </xdr:txBody>
    </xdr:sp>
    <xdr:clientData/>
  </xdr:oneCellAnchor>
  <xdr:oneCellAnchor>
    <xdr:from>
      <xdr:col>10</xdr:col>
      <xdr:colOff>438149</xdr:colOff>
      <xdr:row>15</xdr:row>
      <xdr:rowOff>152400</xdr:rowOff>
    </xdr:from>
    <xdr:ext cx="333375" cy="264560"/>
    <xdr:sp macro="" textlink="">
      <xdr:nvSpPr>
        <xdr:cNvPr id="10" name="TextBox 9"/>
        <xdr:cNvSpPr txBox="1"/>
      </xdr:nvSpPr>
      <xdr:spPr>
        <a:xfrm>
          <a:off x="6534149" y="3009900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1</a:t>
          </a:r>
        </a:p>
      </xdr:txBody>
    </xdr:sp>
    <xdr:clientData/>
  </xdr:oneCellAnchor>
  <xdr:oneCellAnchor>
    <xdr:from>
      <xdr:col>9</xdr:col>
      <xdr:colOff>466725</xdr:colOff>
      <xdr:row>15</xdr:row>
      <xdr:rowOff>161925</xdr:rowOff>
    </xdr:from>
    <xdr:ext cx="333375" cy="264560"/>
    <xdr:sp macro="" textlink="">
      <xdr:nvSpPr>
        <xdr:cNvPr id="11" name="TextBox 10"/>
        <xdr:cNvSpPr txBox="1"/>
      </xdr:nvSpPr>
      <xdr:spPr>
        <a:xfrm>
          <a:off x="5953125" y="3019425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2</a:t>
          </a:r>
        </a:p>
      </xdr:txBody>
    </xdr:sp>
    <xdr:clientData/>
  </xdr:oneCellAnchor>
  <xdr:oneCellAnchor>
    <xdr:from>
      <xdr:col>6</xdr:col>
      <xdr:colOff>504825</xdr:colOff>
      <xdr:row>9</xdr:row>
      <xdr:rowOff>152400</xdr:rowOff>
    </xdr:from>
    <xdr:ext cx="333375" cy="264560"/>
    <xdr:sp macro="" textlink="">
      <xdr:nvSpPr>
        <xdr:cNvPr id="12" name="TextBox 11"/>
        <xdr:cNvSpPr txBox="1"/>
      </xdr:nvSpPr>
      <xdr:spPr>
        <a:xfrm>
          <a:off x="4162425" y="1866900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4</a:t>
          </a:r>
        </a:p>
      </xdr:txBody>
    </xdr:sp>
    <xdr:clientData/>
  </xdr:oneCellAnchor>
  <xdr:oneCellAnchor>
    <xdr:from>
      <xdr:col>5</xdr:col>
      <xdr:colOff>533400</xdr:colOff>
      <xdr:row>17</xdr:row>
      <xdr:rowOff>66675</xdr:rowOff>
    </xdr:from>
    <xdr:ext cx="333375" cy="264560"/>
    <xdr:sp macro="" textlink="">
      <xdr:nvSpPr>
        <xdr:cNvPr id="13" name="TextBox 12"/>
        <xdr:cNvSpPr txBox="1"/>
      </xdr:nvSpPr>
      <xdr:spPr>
        <a:xfrm>
          <a:off x="3581400" y="3305175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152400</xdr:rowOff>
    </xdr:from>
    <xdr:to>
      <xdr:col>10</xdr:col>
      <xdr:colOff>123057</xdr:colOff>
      <xdr:row>28</xdr:row>
      <xdr:rowOff>161257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52400"/>
          <a:ext cx="6142857" cy="5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K24" sqref="K24"/>
    </sheetView>
  </sheetViews>
  <sheetFormatPr defaultRowHeight="16.5" x14ac:dyDescent="0.3"/>
  <cols>
    <col min="1" max="1" width="3.5703125" style="1" bestFit="1" customWidth="1"/>
    <col min="2" max="3" width="25.7109375" style="1" customWidth="1"/>
    <col min="4" max="4" width="12.5703125" style="1" customWidth="1"/>
    <col min="5" max="5" width="8.140625" style="1" customWidth="1"/>
    <col min="6" max="9" width="10.7109375" style="1" customWidth="1"/>
    <col min="10" max="12" width="20.7109375" style="1" customWidth="1"/>
    <col min="13" max="13" width="14.5703125" style="1" customWidth="1"/>
    <col min="14" max="15" width="15.7109375" style="1" customWidth="1"/>
    <col min="16" max="18" width="10.7109375" style="1" customWidth="1"/>
    <col min="19" max="19" width="30.85546875" style="1" customWidth="1"/>
    <col min="20" max="16384" width="9.140625" style="1"/>
  </cols>
  <sheetData>
    <row r="1" spans="1:19" ht="33.75" customHeight="1" x14ac:dyDescent="0.4">
      <c r="C1" s="10" t="s">
        <v>10</v>
      </c>
    </row>
    <row r="2" spans="1:19" ht="9" customHeight="1" x14ac:dyDescent="0.4">
      <c r="C2" s="10"/>
    </row>
    <row r="3" spans="1:19" x14ac:dyDescent="0.3">
      <c r="B3" s="9" t="s">
        <v>1</v>
      </c>
    </row>
    <row r="4" spans="1:19" x14ac:dyDescent="0.3">
      <c r="B4" s="9" t="s">
        <v>11</v>
      </c>
    </row>
    <row r="6" spans="1:19" s="4" customFormat="1" ht="33" x14ac:dyDescent="0.25">
      <c r="A6" s="5" t="s">
        <v>0</v>
      </c>
      <c r="B6" s="5" t="s">
        <v>2</v>
      </c>
      <c r="C6" s="5" t="s">
        <v>19</v>
      </c>
      <c r="D6" s="5" t="s">
        <v>3</v>
      </c>
      <c r="E6" s="5" t="s">
        <v>4</v>
      </c>
      <c r="F6" s="5" t="s">
        <v>17</v>
      </c>
      <c r="G6" s="5" t="s">
        <v>37</v>
      </c>
      <c r="H6" s="5" t="s">
        <v>41</v>
      </c>
      <c r="I6" s="5" t="s">
        <v>18</v>
      </c>
      <c r="J6" s="5" t="s">
        <v>5</v>
      </c>
      <c r="K6" s="8" t="s">
        <v>6</v>
      </c>
      <c r="L6" s="8" t="s">
        <v>7</v>
      </c>
      <c r="M6" s="5" t="s">
        <v>8</v>
      </c>
      <c r="N6" s="5" t="s">
        <v>9</v>
      </c>
      <c r="O6" s="5" t="s">
        <v>12</v>
      </c>
      <c r="P6" s="5" t="s">
        <v>13</v>
      </c>
      <c r="Q6" s="5" t="s">
        <v>14</v>
      </c>
      <c r="R6" s="5" t="s">
        <v>67</v>
      </c>
      <c r="S6" s="5" t="s">
        <v>15</v>
      </c>
    </row>
    <row r="7" spans="1:19" x14ac:dyDescent="0.3">
      <c r="B7" s="1" t="s">
        <v>20</v>
      </c>
      <c r="D7" s="1">
        <v>146</v>
      </c>
      <c r="E7" s="6">
        <f>D7/D$28</f>
        <v>0.35180722891566263</v>
      </c>
      <c r="F7" s="11">
        <v>1345</v>
      </c>
      <c r="G7" s="11">
        <f>F7*D7</f>
        <v>196370</v>
      </c>
      <c r="H7" s="1">
        <f>_xlfn.RANK.EQ(G7,G$7:G$26)</f>
        <v>4</v>
      </c>
      <c r="K7" s="7"/>
      <c r="L7" s="7"/>
    </row>
    <row r="8" spans="1:19" x14ac:dyDescent="0.3">
      <c r="B8" s="1" t="s">
        <v>21</v>
      </c>
      <c r="D8" s="1">
        <v>80</v>
      </c>
      <c r="E8" s="6">
        <f>D8/D$28</f>
        <v>0.19277108433734941</v>
      </c>
      <c r="F8" s="11">
        <v>2586</v>
      </c>
      <c r="G8" s="11">
        <f>F8*D8</f>
        <v>206880</v>
      </c>
      <c r="H8" s="1">
        <f>_xlfn.RANK.EQ(G8,G$7:G$26)</f>
        <v>3</v>
      </c>
      <c r="K8" s="7"/>
      <c r="L8" s="7"/>
    </row>
    <row r="9" spans="1:19" x14ac:dyDescent="0.3">
      <c r="B9" s="1" t="s">
        <v>22</v>
      </c>
      <c r="D9" s="1">
        <v>65</v>
      </c>
      <c r="E9" s="6">
        <f>D9/D$28</f>
        <v>0.15662650602409639</v>
      </c>
      <c r="F9" s="11">
        <v>45000</v>
      </c>
      <c r="G9" s="11">
        <f>F9*D9</f>
        <v>2925000</v>
      </c>
      <c r="H9" s="1">
        <f>_xlfn.RANK.EQ(G9,G$7:G$26)</f>
        <v>1</v>
      </c>
      <c r="K9" s="7"/>
      <c r="L9" s="7"/>
    </row>
    <row r="10" spans="1:19" x14ac:dyDescent="0.3">
      <c r="B10" s="1" t="s">
        <v>23</v>
      </c>
      <c r="D10" s="1">
        <v>34</v>
      </c>
      <c r="E10" s="6">
        <f>D10/D$28</f>
        <v>8.1927710843373497E-2</v>
      </c>
      <c r="F10" s="11">
        <v>5600</v>
      </c>
      <c r="G10" s="11">
        <f>F10*D10</f>
        <v>190400</v>
      </c>
      <c r="H10" s="1">
        <f>_xlfn.RANK.EQ(G10,G$7:G$26)</f>
        <v>5</v>
      </c>
      <c r="K10" s="7"/>
      <c r="L10" s="7"/>
    </row>
    <row r="11" spans="1:19" x14ac:dyDescent="0.3">
      <c r="B11" s="1" t="s">
        <v>24</v>
      </c>
      <c r="D11" s="1">
        <v>28</v>
      </c>
      <c r="E11" s="6">
        <f>D11/D$28</f>
        <v>6.746987951807229E-2</v>
      </c>
      <c r="F11" s="11">
        <v>250</v>
      </c>
      <c r="G11" s="11">
        <f>F11*D11</f>
        <v>7000</v>
      </c>
      <c r="H11" s="1">
        <f>_xlfn.RANK.EQ(G11,G$7:G$26)</f>
        <v>9</v>
      </c>
      <c r="K11" s="7"/>
      <c r="L11" s="7"/>
    </row>
    <row r="12" spans="1:19" x14ac:dyDescent="0.3">
      <c r="B12" s="1" t="s">
        <v>25</v>
      </c>
      <c r="D12" s="1">
        <v>21</v>
      </c>
      <c r="E12" s="6">
        <f>D12/D$28</f>
        <v>5.0602409638554217E-2</v>
      </c>
      <c r="F12" s="11">
        <v>17500</v>
      </c>
      <c r="G12" s="11">
        <f>F12*D12</f>
        <v>367500</v>
      </c>
      <c r="H12" s="1">
        <f>_xlfn.RANK.EQ(G12,G$7:G$26)</f>
        <v>2</v>
      </c>
      <c r="K12" s="7"/>
      <c r="L12" s="7"/>
    </row>
    <row r="13" spans="1:19" x14ac:dyDescent="0.3">
      <c r="B13" s="1" t="s">
        <v>26</v>
      </c>
      <c r="D13" s="1">
        <v>15</v>
      </c>
      <c r="E13" s="6">
        <f>D13/D$28</f>
        <v>3.614457831325301E-2</v>
      </c>
      <c r="F13" s="11">
        <v>6750</v>
      </c>
      <c r="G13" s="11">
        <f>F13*D13</f>
        <v>101250</v>
      </c>
      <c r="H13" s="1">
        <f>_xlfn.RANK.EQ(G13,G$7:G$26)</f>
        <v>8</v>
      </c>
      <c r="K13" s="7"/>
      <c r="L13" s="7"/>
    </row>
    <row r="14" spans="1:19" x14ac:dyDescent="0.3">
      <c r="B14" s="1" t="s">
        <v>27</v>
      </c>
      <c r="D14" s="1">
        <v>9</v>
      </c>
      <c r="E14" s="6">
        <f>D14/D$28</f>
        <v>2.1686746987951807E-2</v>
      </c>
      <c r="F14" s="11">
        <v>500</v>
      </c>
      <c r="G14" s="11">
        <f>F14*D14</f>
        <v>4500</v>
      </c>
      <c r="H14" s="1">
        <f>_xlfn.RANK.EQ(G14,G$7:G$26)</f>
        <v>10</v>
      </c>
      <c r="K14" s="7"/>
      <c r="L14" s="7"/>
    </row>
    <row r="15" spans="1:19" x14ac:dyDescent="0.3">
      <c r="B15" s="1" t="s">
        <v>28</v>
      </c>
      <c r="D15" s="1">
        <v>5</v>
      </c>
      <c r="E15" s="6">
        <f>D15/D$28</f>
        <v>1.2048192771084338E-2</v>
      </c>
      <c r="F15" s="11">
        <v>500</v>
      </c>
      <c r="G15" s="11">
        <f>F15*D15</f>
        <v>2500</v>
      </c>
      <c r="H15" s="1">
        <f>_xlfn.RANK.EQ(G15,G$7:G$26)</f>
        <v>12</v>
      </c>
      <c r="K15" s="7"/>
      <c r="L15" s="7"/>
    </row>
    <row r="16" spans="1:19" x14ac:dyDescent="0.3">
      <c r="B16" s="1" t="s">
        <v>29</v>
      </c>
      <c r="D16" s="1">
        <v>3</v>
      </c>
      <c r="E16" s="6">
        <f>D16/D$28</f>
        <v>7.2289156626506026E-3</v>
      </c>
      <c r="F16" s="11">
        <v>45000</v>
      </c>
      <c r="G16" s="11">
        <f>F16*D16</f>
        <v>135000</v>
      </c>
      <c r="H16" s="1">
        <f>_xlfn.RANK.EQ(G16,G$7:G$26)</f>
        <v>7</v>
      </c>
      <c r="K16" s="7"/>
      <c r="L16" s="7"/>
    </row>
    <row r="17" spans="1:19" x14ac:dyDescent="0.3">
      <c r="B17" s="1" t="s">
        <v>31</v>
      </c>
      <c r="D17" s="1">
        <v>2</v>
      </c>
      <c r="E17" s="6">
        <f>D17/D$28</f>
        <v>4.8192771084337354E-3</v>
      </c>
      <c r="F17" s="11">
        <v>95000</v>
      </c>
      <c r="G17" s="11">
        <f>F17*D17</f>
        <v>190000</v>
      </c>
      <c r="H17" s="1">
        <f>_xlfn.RANK.EQ(G17,G$7:G$26)</f>
        <v>6</v>
      </c>
      <c r="K17" s="7"/>
      <c r="L17" s="7"/>
    </row>
    <row r="18" spans="1:19" x14ac:dyDescent="0.3">
      <c r="B18" s="1" t="s">
        <v>30</v>
      </c>
      <c r="D18" s="1">
        <v>2</v>
      </c>
      <c r="E18" s="6">
        <f>D18/D$28</f>
        <v>4.8192771084337354E-3</v>
      </c>
      <c r="F18" s="11">
        <v>1500</v>
      </c>
      <c r="G18" s="11">
        <f>F18*D18</f>
        <v>3000</v>
      </c>
      <c r="H18" s="1">
        <f>_xlfn.RANK.EQ(G18,G$7:G$26)</f>
        <v>11</v>
      </c>
      <c r="K18" s="7"/>
      <c r="L18" s="7"/>
    </row>
    <row r="19" spans="1:19" x14ac:dyDescent="0.3">
      <c r="B19" s="1" t="s">
        <v>32</v>
      </c>
      <c r="D19" s="1">
        <v>2</v>
      </c>
      <c r="E19" s="6">
        <f>D19/D$28</f>
        <v>4.8192771084337354E-3</v>
      </c>
      <c r="F19" s="11"/>
      <c r="G19" s="11">
        <f>F19*D19</f>
        <v>0</v>
      </c>
      <c r="H19" s="1">
        <f>_xlfn.RANK.EQ(G19,G$7:G$26)</f>
        <v>13</v>
      </c>
      <c r="K19" s="7"/>
      <c r="L19" s="7"/>
    </row>
    <row r="20" spans="1:19" x14ac:dyDescent="0.3">
      <c r="B20" s="1" t="s">
        <v>33</v>
      </c>
      <c r="D20" s="1">
        <v>1</v>
      </c>
      <c r="E20" s="6">
        <f>D20/D$28</f>
        <v>2.4096385542168677E-3</v>
      </c>
      <c r="F20" s="11"/>
      <c r="G20" s="11">
        <f>F20*D20</f>
        <v>0</v>
      </c>
      <c r="H20" s="1">
        <f>_xlfn.RANK.EQ(G20,G$7:G$26)</f>
        <v>13</v>
      </c>
      <c r="K20" s="7"/>
      <c r="L20" s="7"/>
    </row>
    <row r="21" spans="1:19" x14ac:dyDescent="0.3">
      <c r="B21" s="1" t="s">
        <v>34</v>
      </c>
      <c r="D21" s="1">
        <v>1</v>
      </c>
      <c r="E21" s="6">
        <f>D21/D$28</f>
        <v>2.4096385542168677E-3</v>
      </c>
      <c r="F21" s="11"/>
      <c r="G21" s="11">
        <f>F21*D21</f>
        <v>0</v>
      </c>
      <c r="H21" s="1">
        <f>_xlfn.RANK.EQ(G21,G$7:G$26)</f>
        <v>13</v>
      </c>
      <c r="K21" s="7"/>
      <c r="L21" s="7"/>
    </row>
    <row r="22" spans="1:19" x14ac:dyDescent="0.3">
      <c r="B22" s="1" t="s">
        <v>35</v>
      </c>
      <c r="D22" s="1">
        <v>1</v>
      </c>
      <c r="E22" s="6">
        <f>D22/D$28</f>
        <v>2.4096385542168677E-3</v>
      </c>
      <c r="F22" s="11"/>
      <c r="G22" s="11">
        <f>F22*D22</f>
        <v>0</v>
      </c>
      <c r="H22" s="1">
        <f>_xlfn.RANK.EQ(G22,G$7:G$26)</f>
        <v>13</v>
      </c>
      <c r="K22" s="7"/>
      <c r="L22" s="7"/>
    </row>
    <row r="23" spans="1:19" x14ac:dyDescent="0.3">
      <c r="B23" s="1" t="s">
        <v>36</v>
      </c>
      <c r="D23" s="1">
        <v>0</v>
      </c>
      <c r="E23" s="6">
        <f>D23/D$28</f>
        <v>0</v>
      </c>
      <c r="F23" s="11"/>
      <c r="G23" s="11">
        <f>F23*D23</f>
        <v>0</v>
      </c>
      <c r="H23" s="1">
        <f>_xlfn.RANK.EQ(G23,G$7:G$26)</f>
        <v>13</v>
      </c>
      <c r="K23" s="7"/>
      <c r="L23" s="7"/>
    </row>
    <row r="24" spans="1:19" x14ac:dyDescent="0.3">
      <c r="B24" s="1" t="s">
        <v>38</v>
      </c>
      <c r="D24" s="1">
        <v>0</v>
      </c>
      <c r="E24" s="6">
        <f>D24/D$28</f>
        <v>0</v>
      </c>
      <c r="F24" s="11"/>
      <c r="G24" s="11">
        <f>F24*D24</f>
        <v>0</v>
      </c>
      <c r="H24" s="1">
        <f>_xlfn.RANK.EQ(G24,G$7:G$26)</f>
        <v>13</v>
      </c>
      <c r="K24" s="7"/>
      <c r="L24" s="7"/>
    </row>
    <row r="25" spans="1:19" x14ac:dyDescent="0.3">
      <c r="B25" s="1" t="s">
        <v>39</v>
      </c>
      <c r="D25" s="1">
        <v>0</v>
      </c>
      <c r="E25" s="6">
        <f>D25/D$28</f>
        <v>0</v>
      </c>
      <c r="F25" s="11"/>
      <c r="G25" s="11">
        <f>F25*D25</f>
        <v>0</v>
      </c>
      <c r="H25" s="1">
        <f>_xlfn.RANK.EQ(G25,G$7:G$26)</f>
        <v>13</v>
      </c>
      <c r="K25" s="7"/>
      <c r="L25" s="7"/>
    </row>
    <row r="26" spans="1:19" x14ac:dyDescent="0.3">
      <c r="B26" s="1" t="s">
        <v>40</v>
      </c>
      <c r="D26" s="1">
        <v>0</v>
      </c>
      <c r="E26" s="6">
        <f>D26/D$28</f>
        <v>0</v>
      </c>
      <c r="F26" s="11"/>
      <c r="G26" s="11">
        <f>F26*D26</f>
        <v>0</v>
      </c>
      <c r="H26" s="1">
        <f>_xlfn.RANK.EQ(G26,G$7:G$26)</f>
        <v>13</v>
      </c>
      <c r="K26" s="7"/>
      <c r="L26" s="7"/>
    </row>
    <row r="27" spans="1:19" ht="7.5" customHeight="1" x14ac:dyDescent="0.3">
      <c r="E27" s="6"/>
      <c r="F27" s="11"/>
      <c r="G27" s="11"/>
      <c r="K27" s="7"/>
      <c r="L27" s="7"/>
    </row>
    <row r="28" spans="1:19" s="2" customFormat="1" x14ac:dyDescent="0.3">
      <c r="A28" s="3" t="s">
        <v>16</v>
      </c>
      <c r="B28" s="3"/>
      <c r="C28" s="3"/>
      <c r="D28" s="3">
        <f>SUM(D7:D26)</f>
        <v>415</v>
      </c>
      <c r="E28" s="3"/>
      <c r="F28" s="3"/>
      <c r="G28" s="12">
        <f>SUM(G7:G26)</f>
        <v>4329400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</sheetData>
  <autoFilter ref="A6:Q26">
    <sortState ref="A7:Q26">
      <sortCondition descending="1" ref="D6:D26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"/>
  <sheetViews>
    <sheetView tabSelected="1" workbookViewId="0">
      <selection activeCell="K27" sqref="K27"/>
    </sheetView>
  </sheetViews>
  <sheetFormatPr defaultRowHeight="16.5" x14ac:dyDescent="0.3"/>
  <cols>
    <col min="1" max="1" width="3.5703125" style="1" bestFit="1" customWidth="1"/>
    <col min="2" max="3" width="25.7109375" style="1" customWidth="1"/>
    <col min="4" max="4" width="12.5703125" style="1" customWidth="1"/>
    <col min="5" max="5" width="8.140625" style="1" customWidth="1"/>
    <col min="6" max="9" width="10.7109375" style="1" customWidth="1"/>
    <col min="10" max="12" width="20.7109375" style="1" customWidth="1"/>
    <col min="13" max="13" width="14.5703125" style="1" customWidth="1"/>
    <col min="14" max="15" width="15.7109375" style="1" customWidth="1"/>
    <col min="16" max="18" width="10.7109375" style="1" customWidth="1"/>
    <col min="19" max="19" width="30.85546875" style="1" customWidth="1"/>
    <col min="20" max="16384" width="9.140625" style="1"/>
  </cols>
  <sheetData>
    <row r="1" spans="1:19" ht="33.75" customHeight="1" x14ac:dyDescent="0.4">
      <c r="C1" s="10" t="s">
        <v>10</v>
      </c>
    </row>
    <row r="2" spans="1:19" ht="9" customHeight="1" x14ac:dyDescent="0.4">
      <c r="C2" s="10"/>
    </row>
    <row r="3" spans="1:19" x14ac:dyDescent="0.3">
      <c r="B3" s="9" t="s">
        <v>1</v>
      </c>
      <c r="C3" s="1" t="s">
        <v>43</v>
      </c>
      <c r="I3" s="9" t="s">
        <v>45</v>
      </c>
    </row>
    <row r="4" spans="1:19" x14ac:dyDescent="0.3">
      <c r="B4" s="9" t="s">
        <v>11</v>
      </c>
      <c r="C4" s="1" t="s">
        <v>44</v>
      </c>
      <c r="I4" s="9" t="s">
        <v>46</v>
      </c>
    </row>
    <row r="5" spans="1:19" x14ac:dyDescent="0.3">
      <c r="B5" s="9" t="s">
        <v>42</v>
      </c>
      <c r="C5" s="1" t="s">
        <v>49</v>
      </c>
      <c r="I5" s="9" t="s">
        <v>47</v>
      </c>
    </row>
    <row r="7" spans="1:19" s="4" customFormat="1" ht="33" x14ac:dyDescent="0.25">
      <c r="A7" s="5" t="s">
        <v>0</v>
      </c>
      <c r="B7" s="5" t="s">
        <v>2</v>
      </c>
      <c r="C7" s="5" t="s">
        <v>19</v>
      </c>
      <c r="D7" s="5" t="s">
        <v>3</v>
      </c>
      <c r="E7" s="5" t="s">
        <v>4</v>
      </c>
      <c r="F7" s="5" t="s">
        <v>17</v>
      </c>
      <c r="G7" s="5" t="s">
        <v>37</v>
      </c>
      <c r="H7" s="5" t="s">
        <v>41</v>
      </c>
      <c r="I7" s="5" t="s">
        <v>18</v>
      </c>
      <c r="J7" s="5" t="s">
        <v>5</v>
      </c>
      <c r="K7" s="8" t="s">
        <v>6</v>
      </c>
      <c r="L7" s="8" t="s">
        <v>7</v>
      </c>
      <c r="M7" s="5" t="s">
        <v>8</v>
      </c>
      <c r="N7" s="5" t="s">
        <v>9</v>
      </c>
      <c r="O7" s="5" t="s">
        <v>12</v>
      </c>
      <c r="P7" s="5" t="s">
        <v>13</v>
      </c>
      <c r="Q7" s="5" t="s">
        <v>14</v>
      </c>
      <c r="R7" s="5" t="s">
        <v>67</v>
      </c>
      <c r="S7" s="5" t="s">
        <v>15</v>
      </c>
    </row>
    <row r="8" spans="1:19" x14ac:dyDescent="0.3">
      <c r="A8" s="1">
        <v>5</v>
      </c>
      <c r="B8" s="1" t="s">
        <v>55</v>
      </c>
      <c r="C8" s="1" t="s">
        <v>57</v>
      </c>
      <c r="D8" s="1">
        <v>23</v>
      </c>
      <c r="E8" s="6">
        <f>D8/D$29</f>
        <v>9.6234309623430964E-2</v>
      </c>
      <c r="F8" s="11">
        <v>25000</v>
      </c>
      <c r="G8" s="11">
        <f>F8*D8</f>
        <v>575000</v>
      </c>
      <c r="H8" s="1">
        <f>_xlfn.RANK.EQ(G8,G$8:G$27)</f>
        <v>1</v>
      </c>
      <c r="I8" s="1">
        <v>2</v>
      </c>
      <c r="K8" s="7" t="s">
        <v>60</v>
      </c>
      <c r="L8" s="7" t="s">
        <v>60</v>
      </c>
      <c r="M8" s="1" t="s">
        <v>65</v>
      </c>
      <c r="N8" s="1" t="s">
        <v>63</v>
      </c>
      <c r="P8" s="1">
        <v>9</v>
      </c>
      <c r="Q8" s="1">
        <v>8</v>
      </c>
      <c r="R8" s="13">
        <f>G8/G$29*10</f>
        <v>4.8832271762208066</v>
      </c>
    </row>
    <row r="9" spans="1:19" x14ac:dyDescent="0.3">
      <c r="A9" s="1">
        <v>1</v>
      </c>
      <c r="B9" s="1" t="s">
        <v>48</v>
      </c>
      <c r="C9" s="1" t="s">
        <v>50</v>
      </c>
      <c r="D9" s="1">
        <v>128</v>
      </c>
      <c r="E9" s="6">
        <f>D9/D$29</f>
        <v>0.53556485355648531</v>
      </c>
      <c r="F9" s="11">
        <v>2500</v>
      </c>
      <c r="G9" s="11">
        <f>F9*D9</f>
        <v>320000</v>
      </c>
      <c r="H9" s="1">
        <f>_xlfn.RANK.EQ(G9,G$8:G$27)</f>
        <v>2</v>
      </c>
      <c r="I9" s="1">
        <v>1</v>
      </c>
      <c r="K9" s="7" t="s">
        <v>59</v>
      </c>
      <c r="L9" s="7" t="s">
        <v>61</v>
      </c>
      <c r="M9" s="1" t="s">
        <v>66</v>
      </c>
      <c r="N9" s="1" t="s">
        <v>63</v>
      </c>
      <c r="P9" s="1">
        <v>8</v>
      </c>
      <c r="Q9" s="1">
        <v>4</v>
      </c>
      <c r="R9" s="13">
        <f t="shared" ref="R9:R12" si="0">G9/G$29*10</f>
        <v>2.7176220806794054</v>
      </c>
    </row>
    <row r="10" spans="1:19" x14ac:dyDescent="0.3">
      <c r="A10" s="1">
        <v>2</v>
      </c>
      <c r="B10" s="1" t="s">
        <v>51</v>
      </c>
      <c r="C10" s="1" t="s">
        <v>52</v>
      </c>
      <c r="D10" s="1">
        <v>80</v>
      </c>
      <c r="E10" s="6">
        <f>D10/D$29</f>
        <v>0.33472803347280333</v>
      </c>
      <c r="F10" s="11">
        <v>2500</v>
      </c>
      <c r="G10" s="11">
        <f>F10*D10</f>
        <v>200000</v>
      </c>
      <c r="H10" s="1">
        <f>_xlfn.RANK.EQ(G10,G$8:G$27)</f>
        <v>3</v>
      </c>
      <c r="I10" s="1">
        <v>1</v>
      </c>
      <c r="K10" s="7" t="s">
        <v>59</v>
      </c>
      <c r="L10" s="7" t="s">
        <v>61</v>
      </c>
      <c r="M10" s="1" t="s">
        <v>66</v>
      </c>
      <c r="N10" s="1" t="s">
        <v>63</v>
      </c>
      <c r="P10" s="1">
        <v>7</v>
      </c>
      <c r="Q10" s="1">
        <v>4</v>
      </c>
      <c r="R10" s="13">
        <f t="shared" si="0"/>
        <v>1.6985138004246283</v>
      </c>
    </row>
    <row r="11" spans="1:19" x14ac:dyDescent="0.3">
      <c r="A11" s="1">
        <v>4</v>
      </c>
      <c r="B11" s="1" t="s">
        <v>55</v>
      </c>
      <c r="C11" s="1" t="s">
        <v>56</v>
      </c>
      <c r="D11" s="1">
        <v>3</v>
      </c>
      <c r="E11" s="6">
        <f>D11/D$29</f>
        <v>1.2552301255230125E-2</v>
      </c>
      <c r="F11" s="11">
        <v>25000</v>
      </c>
      <c r="G11" s="11">
        <f>F11*D11</f>
        <v>75000</v>
      </c>
      <c r="H11" s="1">
        <f>_xlfn.RANK.EQ(G11,G$8:G$27)</f>
        <v>4</v>
      </c>
      <c r="I11" s="1">
        <v>2</v>
      </c>
      <c r="K11" s="7" t="s">
        <v>60</v>
      </c>
      <c r="L11" s="7" t="s">
        <v>60</v>
      </c>
      <c r="M11" s="1" t="s">
        <v>65</v>
      </c>
      <c r="N11" s="1" t="s">
        <v>64</v>
      </c>
      <c r="P11" s="1">
        <v>4</v>
      </c>
      <c r="Q11" s="1">
        <v>8</v>
      </c>
      <c r="R11" s="13">
        <f t="shared" si="0"/>
        <v>0.63694267515923564</v>
      </c>
    </row>
    <row r="12" spans="1:19" x14ac:dyDescent="0.3">
      <c r="A12" s="1">
        <v>3</v>
      </c>
      <c r="B12" s="1" t="s">
        <v>53</v>
      </c>
      <c r="C12" s="1" t="s">
        <v>54</v>
      </c>
      <c r="D12" s="1">
        <v>5</v>
      </c>
      <c r="E12" s="6">
        <f>D12/D$29</f>
        <v>2.0920502092050208E-2</v>
      </c>
      <c r="F12" s="11">
        <v>1500</v>
      </c>
      <c r="G12" s="11">
        <f>F12*D12</f>
        <v>7500</v>
      </c>
      <c r="H12" s="1">
        <f>_xlfn.RANK.EQ(G12,G$8:G$27)</f>
        <v>5</v>
      </c>
      <c r="I12" s="1">
        <v>1</v>
      </c>
      <c r="K12" s="7" t="s">
        <v>59</v>
      </c>
      <c r="L12" s="7" t="s">
        <v>58</v>
      </c>
      <c r="M12" s="1" t="s">
        <v>66</v>
      </c>
      <c r="N12" s="1" t="s">
        <v>62</v>
      </c>
      <c r="P12" s="1">
        <v>3</v>
      </c>
      <c r="Q12" s="1">
        <v>3</v>
      </c>
      <c r="R12" s="13">
        <f t="shared" si="0"/>
        <v>6.3694267515923567E-2</v>
      </c>
    </row>
    <row r="13" spans="1:19" x14ac:dyDescent="0.3">
      <c r="E13" s="6"/>
      <c r="F13" s="11"/>
      <c r="G13" s="11"/>
      <c r="K13" s="7"/>
      <c r="L13" s="7"/>
    </row>
    <row r="14" spans="1:19" x14ac:dyDescent="0.3">
      <c r="E14" s="6"/>
      <c r="F14" s="11"/>
      <c r="G14" s="11"/>
      <c r="K14" s="7"/>
      <c r="L14" s="7"/>
    </row>
    <row r="15" spans="1:19" x14ac:dyDescent="0.3">
      <c r="E15" s="6"/>
      <c r="F15" s="11"/>
      <c r="G15" s="11"/>
      <c r="K15" s="7"/>
      <c r="L15" s="7"/>
    </row>
    <row r="16" spans="1:19" x14ac:dyDescent="0.3">
      <c r="E16" s="6"/>
      <c r="F16" s="11"/>
      <c r="G16" s="11"/>
      <c r="K16" s="7"/>
      <c r="L16" s="7"/>
    </row>
    <row r="17" spans="1:19" x14ac:dyDescent="0.3">
      <c r="E17" s="6"/>
      <c r="F17" s="11"/>
      <c r="G17" s="11"/>
      <c r="K17" s="7"/>
      <c r="L17" s="7"/>
    </row>
    <row r="18" spans="1:19" x14ac:dyDescent="0.3">
      <c r="E18" s="6"/>
      <c r="F18" s="11"/>
      <c r="G18" s="11"/>
      <c r="K18" s="7"/>
      <c r="L18" s="7"/>
    </row>
    <row r="19" spans="1:19" x14ac:dyDescent="0.3">
      <c r="E19" s="6"/>
      <c r="F19" s="11"/>
      <c r="G19" s="11"/>
      <c r="K19" s="7"/>
      <c r="L19" s="7"/>
    </row>
    <row r="20" spans="1:19" x14ac:dyDescent="0.3">
      <c r="E20" s="6"/>
      <c r="F20" s="11"/>
      <c r="G20" s="11"/>
      <c r="K20" s="7"/>
      <c r="L20" s="7"/>
    </row>
    <row r="21" spans="1:19" x14ac:dyDescent="0.3">
      <c r="E21" s="6"/>
      <c r="F21" s="11"/>
      <c r="G21" s="11"/>
      <c r="K21" s="7"/>
      <c r="L21" s="7"/>
    </row>
    <row r="22" spans="1:19" x14ac:dyDescent="0.3">
      <c r="E22" s="6"/>
      <c r="F22" s="11"/>
      <c r="G22" s="11"/>
      <c r="K22" s="7"/>
      <c r="L22" s="7"/>
    </row>
    <row r="23" spans="1:19" x14ac:dyDescent="0.3">
      <c r="E23" s="6"/>
      <c r="F23" s="11"/>
      <c r="G23" s="11"/>
      <c r="K23" s="7"/>
      <c r="L23" s="7"/>
    </row>
    <row r="24" spans="1:19" x14ac:dyDescent="0.3">
      <c r="E24" s="6"/>
      <c r="F24" s="11"/>
      <c r="G24" s="11"/>
      <c r="K24" s="7"/>
      <c r="L24" s="7"/>
    </row>
    <row r="25" spans="1:19" x14ac:dyDescent="0.3">
      <c r="E25" s="6"/>
      <c r="F25" s="11"/>
      <c r="G25" s="11"/>
      <c r="K25" s="7"/>
      <c r="L25" s="7"/>
    </row>
    <row r="26" spans="1:19" x14ac:dyDescent="0.3">
      <c r="E26" s="6"/>
      <c r="F26" s="11"/>
      <c r="G26" s="11"/>
      <c r="K26" s="7"/>
      <c r="L26" s="7"/>
    </row>
    <row r="27" spans="1:19" x14ac:dyDescent="0.3">
      <c r="E27" s="6"/>
      <c r="F27" s="11"/>
      <c r="G27" s="11"/>
      <c r="K27" s="7"/>
      <c r="L27" s="7"/>
    </row>
    <row r="28" spans="1:19" ht="7.5" customHeight="1" x14ac:dyDescent="0.3">
      <c r="E28" s="6"/>
      <c r="F28" s="11"/>
      <c r="G28" s="11"/>
      <c r="K28" s="7"/>
      <c r="L28" s="7"/>
    </row>
    <row r="29" spans="1:19" s="2" customFormat="1" x14ac:dyDescent="0.3">
      <c r="A29" s="3" t="s">
        <v>16</v>
      </c>
      <c r="B29" s="3"/>
      <c r="C29" s="3"/>
      <c r="D29" s="3">
        <f>SUM(D8:D27)</f>
        <v>239</v>
      </c>
      <c r="E29" s="3"/>
      <c r="F29" s="3"/>
      <c r="G29" s="12">
        <f>SUM(G8:G27)</f>
        <v>1177500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</sheetData>
  <autoFilter ref="A7:Q27">
    <sortState ref="A8:Q27">
      <sortCondition ref="H7:H27"/>
    </sortState>
  </autoFilter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"/>
  <sheetViews>
    <sheetView zoomScaleNormal="100" workbookViewId="0">
      <selection activeCell="T12" sqref="T12"/>
    </sheetView>
  </sheetViews>
  <sheetFormatPr defaultRowHeight="15" x14ac:dyDescent="0.25"/>
  <sheetData>
    <row r="3" spans="3:3" ht="20.25" x14ac:dyDescent="0.3">
      <c r="C3" s="14" t="s">
        <v>68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5" sqref="E3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PdM Matrix</vt:lpstr>
      <vt:lpstr>PdM Matrix Pump</vt:lpstr>
      <vt:lpstr>Pump Priority Matrix</vt:lpstr>
      <vt:lpstr>Additional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van Schalkwyk</dc:creator>
  <cp:lastModifiedBy>Pieter van Schalkwyk</cp:lastModifiedBy>
  <dcterms:created xsi:type="dcterms:W3CDTF">2016-04-18T03:20:38Z</dcterms:created>
  <dcterms:modified xsi:type="dcterms:W3CDTF">2016-04-18T12:04:43Z</dcterms:modified>
</cp:coreProperties>
</file>